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표지" sheetId="1" r:id="rId1"/>
    <sheet name="관별예산개요" sheetId="2" r:id="rId2"/>
    <sheet name="세입예산" sheetId="3" r:id="rId3"/>
    <sheet name="세출예산" sheetId="4" r:id="rId4"/>
  </sheets>
  <definedNames>
    <definedName name="_xlnm.Print_Area" localSheetId="2">'세입예산'!$A$1:$G$25</definedName>
    <definedName name="_xlnm.Print_Area" localSheetId="3">'세출예산'!$A$1:$G$27</definedName>
    <definedName name="_xlnm.Print_Titles" localSheetId="2">'세입예산'!$5:$6</definedName>
    <definedName name="_xlnm.Print_Titles" localSheetId="3">'세출예산'!$5:$6</definedName>
  </definedNames>
  <calcPr fullCalcOnLoad="1"/>
</workbook>
</file>

<file path=xl/sharedStrings.xml><?xml version="1.0" encoding="utf-8"?>
<sst xmlns="http://schemas.openxmlformats.org/spreadsheetml/2006/main" count="110" uniqueCount="91">
  <si>
    <t>법인세 환급금233,000원
건강보험부담금3,000,000원 계3,233,000</t>
  </si>
  <si>
    <t>1.임대보증금
    미환급</t>
  </si>
  <si>
    <t xml:space="preserve">법인회계   예산 총괄표 </t>
  </si>
  <si>
    <t>예금이자 81,000원</t>
  </si>
  <si>
    <t>임대보증금10,900,000</t>
  </si>
  <si>
    <t>임대관리비960,000원</t>
  </si>
  <si>
    <t>1. 전년도
   이월금</t>
  </si>
  <si>
    <t>1. 이사회
  운영비</t>
  </si>
  <si>
    <t>재산세 410,000원
부과세 1,090,000  합계1,500,000</t>
  </si>
  <si>
    <t>2017학년도 동인학원 법인회계</t>
  </si>
  <si>
    <t>제2차추가경정 세입·세출 예산서</t>
  </si>
  <si>
    <t>임대보증금10,900,000원</t>
  </si>
  <si>
    <t>공익법인수수료660,000원
제증명발급수수료40,000원
이사등기수수료408,000
 합계 1,108,000원</t>
  </si>
  <si>
    <t>임대료수입 12,960,000원
정기예탁금이자 268,000원
법인세환급금56,140원
합계13,284,140원</t>
  </si>
  <si>
    <t>1.고등학교
전출금</t>
  </si>
  <si>
    <t>장애인고용부담금</t>
  </si>
  <si>
    <t>(단위 :천원)</t>
  </si>
  <si>
    <t>2.임대보증금미환급금</t>
  </si>
  <si>
    <t xml:space="preserve">1. 법인운영비 </t>
  </si>
  <si>
    <t>[단위 :천원]</t>
  </si>
  <si>
    <t>1.임대보증금환급</t>
  </si>
  <si>
    <t>1.전년도
 잉여금</t>
  </si>
  <si>
    <t>1.부채
상환금</t>
  </si>
  <si>
    <t>(단위 : 천원)</t>
  </si>
  <si>
    <t>4.고정부채
입금</t>
  </si>
  <si>
    <t>2.중학교
전출금</t>
  </si>
  <si>
    <t>이월금 50,000원</t>
  </si>
  <si>
    <t>1.재산
관리비</t>
  </si>
  <si>
    <t>1. 이사
  회비</t>
  </si>
  <si>
    <t>1.임대보증금수입</t>
  </si>
  <si>
    <t>과        목</t>
  </si>
  <si>
    <t>1.기타고정부채</t>
  </si>
  <si>
    <t>1. 기부
원조금</t>
  </si>
  <si>
    <t>[학교법인 동인학원]</t>
  </si>
  <si>
    <t>관      별</t>
  </si>
  <si>
    <t>과       목</t>
  </si>
  <si>
    <t>1.기본재산수입</t>
  </si>
  <si>
    <t>3.기부
원조금</t>
  </si>
  <si>
    <t>1. 이사
   회비</t>
  </si>
  <si>
    <r>
      <t>4.</t>
    </r>
    <r>
      <rPr>
        <sz val="11"/>
        <rFont val="돋움"/>
        <family val="0"/>
      </rPr>
      <t>고정부채입금</t>
    </r>
  </si>
  <si>
    <r>
      <t>3.</t>
    </r>
    <r>
      <rPr>
        <sz val="11"/>
        <rFont val="돋움"/>
        <family val="0"/>
      </rPr>
      <t>재산
조성비</t>
    </r>
  </si>
  <si>
    <t>건강보험부담금 7,760,000원
환급금480,400원
합계8,240,400원</t>
  </si>
  <si>
    <t>법인세 환급금784,640원
임대관리비960,000원</t>
  </si>
  <si>
    <t>2017학년도제2차 추가경정 법인회계 세출 예산서</t>
  </si>
  <si>
    <t>2017학년도제2차 추가경정 법인회계 세입 예산서</t>
  </si>
  <si>
    <t>세입·세출 예산액 : 36,664,000원</t>
  </si>
  <si>
    <t>관     별</t>
  </si>
  <si>
    <t>1.재산수입</t>
  </si>
  <si>
    <t>2.수용비</t>
  </si>
  <si>
    <t>세출합계</t>
  </si>
  <si>
    <t>경정예산액</t>
  </si>
  <si>
    <t>세입합계</t>
  </si>
  <si>
    <t>기정예산액</t>
  </si>
  <si>
    <t>비교증감</t>
  </si>
  <si>
    <t>2. 세출</t>
  </si>
  <si>
    <t>[서식 38]</t>
  </si>
  <si>
    <t>1.기타제지출</t>
  </si>
  <si>
    <t>1. 세입</t>
  </si>
  <si>
    <t>구성비(%)</t>
  </si>
  <si>
    <t>1.예금이자</t>
  </si>
  <si>
    <t>산출기초</t>
  </si>
  <si>
    <t>2.예비비</t>
  </si>
  <si>
    <t>5. 잡수입</t>
  </si>
  <si>
    <t>1.예비비</t>
  </si>
  <si>
    <t>1.제지출</t>
  </si>
  <si>
    <t>[서식 37]</t>
  </si>
  <si>
    <t>2.공과보험료</t>
  </si>
  <si>
    <t>1.전출금</t>
  </si>
  <si>
    <t>1. 잡수입</t>
  </si>
  <si>
    <t>2. 이월금</t>
  </si>
  <si>
    <t>5.상환금</t>
  </si>
  <si>
    <t>1.재산유지비</t>
  </si>
  <si>
    <t>2.예금이자</t>
  </si>
  <si>
    <r>
      <t>1.</t>
    </r>
    <r>
      <rPr>
        <sz val="11"/>
        <rFont val="돋움"/>
        <family val="0"/>
      </rPr>
      <t>재산수입</t>
    </r>
  </si>
  <si>
    <r>
      <t>2.</t>
    </r>
    <r>
      <rPr>
        <sz val="11"/>
        <rFont val="돋움"/>
        <family val="0"/>
      </rPr>
      <t>사무비</t>
    </r>
  </si>
  <si>
    <r>
      <t>3.</t>
    </r>
    <r>
      <rPr>
        <sz val="11"/>
        <rFont val="돋움"/>
        <family val="0"/>
      </rPr>
      <t>재산조성비</t>
    </r>
  </si>
  <si>
    <r>
      <t>4.</t>
    </r>
    <r>
      <rPr>
        <sz val="11"/>
        <rFont val="돋움"/>
        <family val="0"/>
      </rPr>
      <t>전출금</t>
    </r>
  </si>
  <si>
    <r>
      <t>3.</t>
    </r>
    <r>
      <rPr>
        <sz val="11"/>
        <rFont val="돋움"/>
        <family val="0"/>
      </rPr>
      <t>기부원조금</t>
    </r>
  </si>
  <si>
    <r>
      <t>5.</t>
    </r>
    <r>
      <rPr>
        <sz val="11"/>
        <rFont val="돋움"/>
        <family val="0"/>
      </rPr>
      <t>잡수입</t>
    </r>
  </si>
  <si>
    <r>
      <t>1.</t>
    </r>
    <r>
      <rPr>
        <sz val="11"/>
        <rFont val="돋움"/>
        <family val="0"/>
      </rPr>
      <t>이사회의비</t>
    </r>
  </si>
  <si>
    <r>
      <t>2.</t>
    </r>
    <r>
      <rPr>
        <sz val="11"/>
        <rFont val="돋움"/>
        <family val="0"/>
      </rPr>
      <t>이월금</t>
    </r>
  </si>
  <si>
    <r>
      <t>4.</t>
    </r>
    <r>
      <rPr>
        <sz val="11"/>
        <rFont val="돋움"/>
        <family val="0"/>
      </rPr>
      <t>전출금</t>
    </r>
  </si>
  <si>
    <r>
      <t>2.</t>
    </r>
    <r>
      <rPr>
        <sz val="11"/>
        <rFont val="돋움"/>
        <family val="0"/>
      </rPr>
      <t>사무비</t>
    </r>
  </si>
  <si>
    <r>
      <t>6.</t>
    </r>
    <r>
      <rPr>
        <sz val="11"/>
        <rFont val="돋움"/>
        <family val="0"/>
      </rPr>
      <t>잡지출</t>
    </r>
  </si>
  <si>
    <r>
      <t>8.</t>
    </r>
    <r>
      <rPr>
        <sz val="11"/>
        <rFont val="돋움"/>
        <family val="0"/>
      </rPr>
      <t>예비비</t>
    </r>
  </si>
  <si>
    <r>
      <t>7.</t>
    </r>
    <r>
      <rPr>
        <sz val="11"/>
        <rFont val="돋움"/>
        <family val="0"/>
      </rPr>
      <t>잡지출</t>
    </r>
  </si>
  <si>
    <r>
      <t>6.</t>
    </r>
    <r>
      <rPr>
        <sz val="11"/>
        <rFont val="돋움"/>
        <family val="0"/>
      </rPr>
      <t>상환금</t>
    </r>
  </si>
  <si>
    <r>
      <t>7.</t>
    </r>
    <r>
      <rPr>
        <sz val="11"/>
        <rFont val="돋움"/>
        <family val="0"/>
      </rPr>
      <t>예비비</t>
    </r>
  </si>
  <si>
    <t>목</t>
  </si>
  <si>
    <t>관</t>
  </si>
  <si>
    <t>항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</si>
</sst>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.00_ "/>
    <numFmt numFmtId="165" formatCode="#,##0.00_);[Red]\(#,##0.00\)"/>
    <numFmt numFmtId="166" formatCode="#,##0;&quot;△ &quot;#,##0"/>
    <numFmt numFmtId="167" formatCode="_ * #,##0.0_ ;_ * \-#,##0.0_ ;_ * &quot;-&quot;_ ;_ @_ "/>
    <numFmt numFmtId="168" formatCode="_ * #,##0_ ;_ * \-#,##0_ ;_ * &quot;-&quot;_ ;_ @_ "/>
    <numFmt numFmtId="169" formatCode="_ * #,##0.00_ ;_ * \-#,##0.00_ ;_ * &quot;-&quot;??_ ;_ @_ "/>
    <numFmt numFmtId="170" formatCode="&quot;₩&quot;#,##0.00\ ;\(&quot;₩&quot;#,##0.00\)"/>
    <numFmt numFmtId="171" formatCode="&quot;₩&quot;#,##0;&quot;₩&quot;\-#,##0"/>
    <numFmt numFmtId="172" formatCode="&quot;$&quot;#,##0_);[Red]\(&quot;$&quot;#,##0\)"/>
    <numFmt numFmtId="173" formatCode="&quot;$&quot;#,##0.00_);[Red]\(&quot;$&quot;#,##0.00\)"/>
  </numFmts>
  <fonts count="4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b/>
      <sz val="10"/>
      <color indexed="8"/>
      <name val="Helv"/>
      <family val="0"/>
    </font>
    <font>
      <sz val="10"/>
      <color indexed="8"/>
      <name val="Helv"/>
      <family val="0"/>
    </font>
    <font>
      <sz val="10"/>
      <color indexed="8"/>
      <name val="Geneva"/>
      <family val="0"/>
    </font>
    <font>
      <sz val="8"/>
      <color indexed="8"/>
      <name val="Arial"/>
      <family val="0"/>
    </font>
    <font>
      <b/>
      <sz val="12"/>
      <color indexed="8"/>
      <name val="Helv"/>
      <family val="0"/>
    </font>
    <font>
      <b/>
      <sz val="11"/>
      <color indexed="8"/>
      <name val="Helv"/>
      <family val="0"/>
    </font>
    <font>
      <sz val="12"/>
      <color indexed="8"/>
      <name val="바탕체"/>
      <family val="0"/>
    </font>
    <font>
      <sz val="10"/>
      <color indexed="8"/>
      <name val="Arial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2"/>
      <color indexed="24"/>
      <name val="바탕체"/>
      <family val="0"/>
    </font>
    <font>
      <sz val="18"/>
      <color indexed="24"/>
      <name val="바탕체"/>
      <family val="0"/>
    </font>
    <font>
      <sz val="8"/>
      <color indexed="24"/>
      <name val="바탕체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Arial"/>
      <family val="0"/>
    </font>
    <font>
      <sz val="12"/>
      <color indexed="8"/>
      <name val="돋움"/>
      <family val="0"/>
    </font>
    <font>
      <sz val="9"/>
      <color indexed="8"/>
      <name val="돋움"/>
      <family val="0"/>
    </font>
    <font>
      <b/>
      <sz val="14"/>
      <color indexed="8"/>
      <name val="돋움"/>
      <family val="0"/>
    </font>
    <font>
      <b/>
      <sz val="20"/>
      <color indexed="8"/>
      <name val="돋움"/>
      <family val="0"/>
    </font>
    <font>
      <sz val="18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>
      <alignment/>
      <protection/>
    </xf>
    <xf numFmtId="38" fontId="4" fillId="0" borderId="0" applyFill="0" applyBorder="0" applyAlignment="0" applyProtection="0"/>
    <xf numFmtId="4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38" fontId="6" fillId="20" borderId="0" applyNumberFormat="0" applyBorder="0" applyAlignment="0" applyProtection="0"/>
    <xf numFmtId="0" fontId="7" fillId="0" borderId="0">
      <alignment horizontal="left"/>
      <protection/>
    </xf>
    <xf numFmtId="10" fontId="6" fillId="20" borderId="1" applyNumberFormat="0" applyBorder="0" applyAlignment="0" applyProtection="0"/>
    <xf numFmtId="0" fontId="8" fillId="0" borderId="2">
      <alignment/>
      <protection/>
    </xf>
    <xf numFmtId="170" fontId="9" fillId="0" borderId="0">
      <alignment/>
      <protection/>
    </xf>
    <xf numFmtId="0" fontId="3" fillId="0" borderId="0">
      <alignment/>
      <protection/>
    </xf>
    <xf numFmtId="10" fontId="10" fillId="0" borderId="0" applyFont="0" applyFill="0" applyBorder="0" applyAlignment="0" applyProtection="0"/>
    <xf numFmtId="0" fontId="8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35" fillId="27" borderId="3" applyNumberFormat="0" applyAlignment="0" applyProtection="0"/>
    <xf numFmtId="2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3" fillId="0" borderId="0" applyFont="0" applyFill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3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6" applyNumberFormat="0" applyFill="0" applyAlignment="0" applyProtection="0"/>
    <xf numFmtId="0" fontId="21" fillId="0" borderId="7" applyNumberFormat="0" applyFill="0" applyAlignment="0" applyProtection="0"/>
    <xf numFmtId="0" fontId="40" fillId="32" borderId="3" applyNumberFormat="0" applyAlignment="0" applyProtection="0"/>
    <xf numFmtId="4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46" fillId="27" borderId="11" applyNumberFormat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12" applyNumberFormat="0" applyFont="0" applyFill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</cellStyleXfs>
  <cellXfs count="66">
    <xf numFmtId="0" fontId="0" fillId="0" borderId="0" xfId="0" applyNumberFormat="1" applyAlignment="1">
      <alignment/>
    </xf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1" fontId="0" fillId="0" borderId="1" xfId="0" applyNumberFormat="1" applyBorder="1" applyAlignment="1">
      <alignment vertical="center"/>
    </xf>
    <xf numFmtId="0" fontId="0" fillId="0" borderId="0" xfId="0" applyNumberFormat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29" fillId="0" borderId="1" xfId="0" applyNumberFormat="1" applyFont="1" applyBorder="1" applyAlignment="1">
      <alignment horizontal="left" vertical="center"/>
    </xf>
    <xf numFmtId="0" fontId="30" fillId="0" borderId="0" xfId="0" applyNumberFormat="1" applyFon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1" fontId="0" fillId="0" borderId="1" xfId="66" applyNumberFormat="1" applyFont="1" applyBorder="1" applyAlignment="1">
      <alignment vertical="center"/>
    </xf>
    <xf numFmtId="166" fontId="0" fillId="0" borderId="1" xfId="66" applyNumberFormat="1" applyFont="1" applyBorder="1" applyAlignment="1">
      <alignment vertical="center"/>
    </xf>
    <xf numFmtId="41" fontId="0" fillId="0" borderId="1" xfId="66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166" fontId="0" fillId="0" borderId="14" xfId="0" applyNumberFormat="1" applyFont="1" applyBorder="1" applyAlignment="1">
      <alignment vertical="center"/>
    </xf>
    <xf numFmtId="41" fontId="0" fillId="0" borderId="15" xfId="66" applyNumberFormat="1" applyFont="1" applyBorder="1" applyAlignment="1">
      <alignment vertical="center"/>
    </xf>
    <xf numFmtId="166" fontId="0" fillId="0" borderId="15" xfId="66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/>
    </xf>
    <xf numFmtId="166" fontId="30" fillId="0" borderId="18" xfId="66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vertical="center" wrapText="1"/>
    </xf>
    <xf numFmtId="0" fontId="0" fillId="0" borderId="20" xfId="0" applyNumberFormat="1" applyBorder="1" applyAlignment="1">
      <alignment vertical="center"/>
    </xf>
    <xf numFmtId="0" fontId="0" fillId="0" borderId="20" xfId="0" applyNumberFormat="1" applyBorder="1" applyAlignment="1">
      <alignment horizontal="right" vertical="center"/>
    </xf>
    <xf numFmtId="0" fontId="31" fillId="0" borderId="1" xfId="66" applyNumberFormat="1" applyFont="1" applyBorder="1" applyAlignment="1">
      <alignment vertical="center"/>
    </xf>
    <xf numFmtId="0" fontId="31" fillId="0" borderId="1" xfId="66" applyNumberFormat="1" applyFont="1" applyBorder="1" applyAlignment="1">
      <alignment vertical="center" wrapText="1"/>
    </xf>
    <xf numFmtId="0" fontId="31" fillId="0" borderId="1" xfId="0" applyNumberFormat="1" applyFont="1" applyBorder="1" applyAlignment="1">
      <alignment vertical="center"/>
    </xf>
    <xf numFmtId="0" fontId="31" fillId="0" borderId="15" xfId="66" applyNumberFormat="1" applyFont="1" applyBorder="1" applyAlignment="1">
      <alignment vertical="center" wrapText="1"/>
    </xf>
    <xf numFmtId="0" fontId="0" fillId="0" borderId="19" xfId="0" applyNumberFormat="1" applyFont="1" applyBorder="1" applyAlignment="1">
      <alignment vertical="center"/>
    </xf>
    <xf numFmtId="0" fontId="0" fillId="0" borderId="1" xfId="0" applyNumberForma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0" fillId="0" borderId="15" xfId="0" applyNumberFormat="1" applyFont="1" applyBorder="1" applyAlignment="1">
      <alignment vertical="center" wrapText="1"/>
    </xf>
    <xf numFmtId="0" fontId="0" fillId="0" borderId="15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 wrapText="1"/>
    </xf>
    <xf numFmtId="0" fontId="0" fillId="0" borderId="21" xfId="0" applyNumberFormat="1" applyFont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31" fillId="0" borderId="23" xfId="66" applyNumberFormat="1" applyFont="1" applyBorder="1" applyAlignment="1">
      <alignment vertical="center"/>
    </xf>
    <xf numFmtId="0" fontId="31" fillId="0" borderId="23" xfId="66" applyNumberFormat="1" applyFont="1" applyBorder="1" applyAlignment="1">
      <alignment vertical="center" wrapText="1"/>
    </xf>
    <xf numFmtId="0" fontId="31" fillId="0" borderId="24" xfId="0" applyNumberFormat="1" applyFont="1" applyBorder="1" applyAlignment="1">
      <alignment vertical="center"/>
    </xf>
    <xf numFmtId="0" fontId="32" fillId="0" borderId="0" xfId="88" applyNumberFormat="1" applyFont="1" applyAlignment="1">
      <alignment vertical="center"/>
      <protection/>
    </xf>
    <xf numFmtId="0" fontId="32" fillId="0" borderId="0" xfId="88" applyNumberFormat="1" applyFont="1" applyAlignment="1">
      <alignment/>
      <protection/>
    </xf>
    <xf numFmtId="0" fontId="33" fillId="0" borderId="0" xfId="89" applyNumberFormat="1" applyFont="1" applyAlignment="1">
      <alignment horizontal="center" vertical="center"/>
      <protection/>
    </xf>
    <xf numFmtId="0" fontId="32" fillId="0" borderId="25" xfId="88" applyNumberFormat="1" applyFont="1" applyBorder="1" applyAlignment="1">
      <alignment vertical="center"/>
      <protection/>
    </xf>
    <xf numFmtId="0" fontId="32" fillId="0" borderId="0" xfId="89" applyNumberFormat="1" applyFont="1" applyAlignment="1">
      <alignment horizontal="center" vertical="center"/>
      <protection/>
    </xf>
    <xf numFmtId="0" fontId="33" fillId="0" borderId="2" xfId="89" applyNumberFormat="1" applyFont="1" applyBorder="1" applyAlignment="1">
      <alignment horizontal="center" vertical="center"/>
      <protection/>
    </xf>
    <xf numFmtId="0" fontId="0" fillId="0" borderId="26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34" fillId="0" borderId="0" xfId="0" applyNumberFormat="1" applyFont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Comma [0]_ARN (2)" xfId="34"/>
    <cellStyle name="Comma_5 Series SW" xfId="35"/>
    <cellStyle name="Currency [0]_ARN (2)" xfId="36"/>
    <cellStyle name="Currency_ARN (2)" xfId="37"/>
    <cellStyle name="Grey" xfId="38"/>
    <cellStyle name="HEADER" xfId="39"/>
    <cellStyle name="Input [yellow]" xfId="40"/>
    <cellStyle name="Model" xfId="41"/>
    <cellStyle name="Normal - Style1" xfId="42"/>
    <cellStyle name="Normal_5 Series SW" xfId="43"/>
    <cellStyle name="Percent [2]" xfId="44"/>
    <cellStyle name="subhead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메모" xfId="59"/>
    <cellStyle name="Percent" xfId="60"/>
    <cellStyle name="백분율 2" xfId="61"/>
    <cellStyle name="보통" xfId="62"/>
    <cellStyle name="설명 텍스트" xfId="63"/>
    <cellStyle name="셀 확인" xfId="64"/>
    <cellStyle name="Comma" xfId="65"/>
    <cellStyle name="Comma [0]" xfId="66"/>
    <cellStyle name="쉼표 [0] 2" xfId="67"/>
    <cellStyle name="쉼표 [0] 3" xfId="68"/>
    <cellStyle name="쉼표 [0] 4" xfId="69"/>
    <cellStyle name="쉼표 [0] 5" xfId="70"/>
    <cellStyle name="연결된 셀" xfId="71"/>
    <cellStyle name="요약" xfId="72"/>
    <cellStyle name="입력" xfId="73"/>
    <cellStyle name="자리수" xfId="74"/>
    <cellStyle name="자리수0" xfId="75"/>
    <cellStyle name="제목" xfId="76"/>
    <cellStyle name="제목 1" xfId="77"/>
    <cellStyle name="제목 2" xfId="78"/>
    <cellStyle name="제목 3" xfId="79"/>
    <cellStyle name="제목 4" xfId="80"/>
    <cellStyle name="좋음" xfId="81"/>
    <cellStyle name="출력" xfId="82"/>
    <cellStyle name="콤마 [0]_DFDT" xfId="83"/>
    <cellStyle name="콤마_DFDT" xfId="84"/>
    <cellStyle name="Currency" xfId="85"/>
    <cellStyle name="Currency [0]" xfId="86"/>
    <cellStyle name="퍼센트" xfId="87"/>
    <cellStyle name="표준 2" xfId="88"/>
    <cellStyle name="표준 3" xfId="89"/>
    <cellStyle name="합산" xfId="90"/>
    <cellStyle name="화폐기호" xfId="91"/>
    <cellStyle name="화폐기호0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defaultGridColor="0" zoomScaleSheetLayoutView="75" colorId="22" workbookViewId="0" topLeftCell="A1">
      <selection activeCell="A17" sqref="A17"/>
    </sheetView>
  </sheetViews>
  <sheetFormatPr defaultColWidth="8.88671875" defaultRowHeight="30" customHeight="1"/>
  <cols>
    <col min="1" max="1" width="66.10546875" style="50" customWidth="1"/>
    <col min="2" max="256" width="8.88671875" style="50" customWidth="1"/>
  </cols>
  <sheetData>
    <row r="1" spans="1:3" ht="30" customHeight="1">
      <c r="A1" s="48"/>
      <c r="B1" s="49"/>
      <c r="C1" s="49"/>
    </row>
    <row r="2" spans="1:3" ht="30" customHeight="1">
      <c r="A2" s="48"/>
      <c r="B2" s="49"/>
      <c r="C2" s="49"/>
    </row>
    <row r="3" spans="1:3" ht="30" customHeight="1">
      <c r="A3" s="51"/>
      <c r="B3" s="49"/>
      <c r="C3" s="49"/>
    </row>
    <row r="5" ht="30" customHeight="1">
      <c r="A5" s="50" t="s">
        <v>9</v>
      </c>
    </row>
    <row r="6" ht="30" customHeight="1">
      <c r="A6" s="50" t="s">
        <v>10</v>
      </c>
    </row>
    <row r="12" ht="30" customHeight="1">
      <c r="A12" s="52" t="s">
        <v>45</v>
      </c>
    </row>
    <row r="21" ht="30" customHeight="1">
      <c r="A21" s="50" t="s">
        <v>33</v>
      </c>
    </row>
    <row r="22" ht="30" customHeight="1">
      <c r="A22" s="53"/>
    </row>
  </sheetData>
  <sheetProtection/>
  <printOptions horizontalCentered="1" verticalCentered="1"/>
  <pageMargins left="0.7086111307144165" right="0.7086111307144165" top="1.1413888931274414" bottom="1.1413888931274414" header="0.31486111879348755" footer="0.314861118793487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defaultGridColor="0" view="pageBreakPreview" zoomScale="80" zoomScaleSheetLayoutView="80" colorId="22" workbookViewId="0" topLeftCell="A1">
      <selection activeCell="C4" sqref="C4"/>
    </sheetView>
  </sheetViews>
  <sheetFormatPr defaultColWidth="8.88671875" defaultRowHeight="13.5"/>
  <cols>
    <col min="1" max="5" width="15.77734375" style="1" customWidth="1"/>
    <col min="6" max="256" width="8.88671875" style="1" customWidth="1"/>
  </cols>
  <sheetData>
    <row r="1" spans="1:5" ht="30" customHeight="1">
      <c r="A1" s="56" t="s">
        <v>2</v>
      </c>
      <c r="B1" s="56"/>
      <c r="C1" s="56"/>
      <c r="D1" s="56"/>
      <c r="E1" s="56"/>
    </row>
    <row r="2" ht="19.5" customHeight="1"/>
    <row r="3" ht="19.5" customHeight="1">
      <c r="E3" s="5" t="s">
        <v>23</v>
      </c>
    </row>
    <row r="4" ht="30" customHeight="1">
      <c r="A4" s="1" t="s">
        <v>57</v>
      </c>
    </row>
    <row r="5" spans="1:5" ht="39.75" customHeight="1">
      <c r="A5" s="2" t="s">
        <v>46</v>
      </c>
      <c r="B5" s="2" t="s">
        <v>50</v>
      </c>
      <c r="C5" s="2" t="s">
        <v>58</v>
      </c>
      <c r="D5" s="2" t="s">
        <v>52</v>
      </c>
      <c r="E5" s="2" t="s">
        <v>53</v>
      </c>
    </row>
    <row r="6" spans="1:5" ht="28.5" customHeight="1">
      <c r="A6" s="9" t="s">
        <v>73</v>
      </c>
      <c r="B6" s="4">
        <f>SUM(세입예산!D7)</f>
        <v>13284</v>
      </c>
      <c r="C6" s="6">
        <f>B6/$B$11*100</f>
        <v>36.231725943704994</v>
      </c>
      <c r="D6" s="4">
        <f>세입예산!E7</f>
        <v>14166</v>
      </c>
      <c r="E6" s="8">
        <f>세입예산!F7</f>
        <v>-882</v>
      </c>
    </row>
    <row r="7" spans="1:5" ht="30" customHeight="1">
      <c r="A7" s="9" t="s">
        <v>80</v>
      </c>
      <c r="B7" s="4">
        <f>세입예산!D10</f>
        <v>10950</v>
      </c>
      <c r="C7" s="6">
        <f>B7/$B$11*100</f>
        <v>29.865808422430725</v>
      </c>
      <c r="D7" s="4">
        <f>세입예산!E10</f>
        <v>10950</v>
      </c>
      <c r="E7" s="8">
        <f>세입예산!F10</f>
        <v>0</v>
      </c>
    </row>
    <row r="8" spans="1:5" ht="27.75" customHeight="1">
      <c r="A8" s="9" t="s">
        <v>77</v>
      </c>
      <c r="B8" s="4">
        <f>세입예산!D14</f>
        <v>10683</v>
      </c>
      <c r="C8" s="6">
        <f>B8/$B$11*100</f>
        <v>29.1375736417194</v>
      </c>
      <c r="D8" s="4">
        <f>세입예산!E14</f>
        <v>11808</v>
      </c>
      <c r="E8" s="8">
        <f>세입예산!F14</f>
        <v>-1125</v>
      </c>
    </row>
    <row r="9" spans="1:5" ht="28.5" customHeight="1">
      <c r="A9" s="9" t="s">
        <v>39</v>
      </c>
      <c r="B9" s="4">
        <f>세입예산!D17</f>
        <v>0</v>
      </c>
      <c r="C9" s="6">
        <f>B9/$B$11*100</f>
        <v>0</v>
      </c>
      <c r="D9" s="4">
        <f>세입예산!E17</f>
        <v>0</v>
      </c>
      <c r="E9" s="8">
        <f>세입예산!F17</f>
        <v>0</v>
      </c>
    </row>
    <row r="10" spans="1:5" ht="28.5" customHeight="1">
      <c r="A10" s="9" t="s">
        <v>78</v>
      </c>
      <c r="B10" s="4">
        <f>세입예산!D20</f>
        <v>1747</v>
      </c>
      <c r="C10" s="6">
        <f>B10/$B$11*100</f>
        <v>4.764891992144883</v>
      </c>
      <c r="D10" s="4">
        <f>세입예산!E20</f>
        <v>813</v>
      </c>
      <c r="E10" s="8">
        <f>세입예산!F20</f>
        <v>934</v>
      </c>
    </row>
    <row r="11" spans="1:5" ht="34.5" customHeight="1">
      <c r="A11" s="2" t="s">
        <v>51</v>
      </c>
      <c r="B11" s="4">
        <f>SUM(B6:B10)</f>
        <v>36664</v>
      </c>
      <c r="C11" s="6">
        <f>SUM(C6:C10)</f>
        <v>100</v>
      </c>
      <c r="D11" s="4">
        <f>SUM(D6:D10)</f>
        <v>37737</v>
      </c>
      <c r="E11" s="8">
        <f>SUM(E6:E10)</f>
        <v>-1073</v>
      </c>
    </row>
    <row r="12" ht="30" customHeight="1"/>
    <row r="13" ht="30" customHeight="1">
      <c r="A13" s="1" t="s">
        <v>54</v>
      </c>
    </row>
    <row r="14" spans="1:5" ht="39.75" customHeight="1">
      <c r="A14" s="2" t="s">
        <v>34</v>
      </c>
      <c r="B14" s="2" t="s">
        <v>50</v>
      </c>
      <c r="C14" s="2" t="s">
        <v>58</v>
      </c>
      <c r="D14" s="2" t="s">
        <v>52</v>
      </c>
      <c r="E14" s="2" t="s">
        <v>53</v>
      </c>
    </row>
    <row r="15" spans="1:5" ht="28.5" customHeight="1">
      <c r="A15" s="9" t="s">
        <v>79</v>
      </c>
      <c r="B15" s="4">
        <f>세출예산!D7</f>
        <v>0</v>
      </c>
      <c r="C15" s="7">
        <f aca="true" t="shared" si="0" ref="C15:C21">B15/$B$22*100</f>
        <v>0</v>
      </c>
      <c r="D15" s="4">
        <f>세출예산!E7</f>
        <v>0</v>
      </c>
      <c r="E15" s="8">
        <f>세출예산!F7</f>
        <v>0</v>
      </c>
    </row>
    <row r="16" spans="1:5" ht="28.5" customHeight="1">
      <c r="A16" s="9" t="s">
        <v>74</v>
      </c>
      <c r="B16" s="4">
        <f>세출예산!D8</f>
        <v>1108</v>
      </c>
      <c r="C16" s="7">
        <f t="shared" si="0"/>
        <v>3.022037966397556</v>
      </c>
      <c r="D16" s="4">
        <f>세출예산!E8</f>
        <v>700</v>
      </c>
      <c r="E16" s="8">
        <f>세출예산!F8</f>
        <v>408</v>
      </c>
    </row>
    <row r="17" spans="1:5" ht="28.5" customHeight="1">
      <c r="A17" s="9" t="s">
        <v>75</v>
      </c>
      <c r="B17" s="4">
        <f>세출예산!D11</f>
        <v>2460</v>
      </c>
      <c r="C17" s="7">
        <f t="shared" si="0"/>
        <v>6.709578878463889</v>
      </c>
      <c r="D17" s="4">
        <f>세출예산!E11</f>
        <v>2460</v>
      </c>
      <c r="E17" s="8">
        <f>세출예산!F11</f>
        <v>0</v>
      </c>
    </row>
    <row r="18" spans="1:5" ht="28.5" customHeight="1">
      <c r="A18" s="9" t="s">
        <v>76</v>
      </c>
      <c r="B18" s="4">
        <f>세출예산!D15</f>
        <v>11463</v>
      </c>
      <c r="C18" s="7">
        <f t="shared" si="0"/>
        <v>31.265001090988438</v>
      </c>
      <c r="D18" s="4">
        <f>세출예산!E15</f>
        <v>11819</v>
      </c>
      <c r="E18" s="8">
        <f>세출예산!F15</f>
        <v>-356</v>
      </c>
    </row>
    <row r="19" spans="1:5" ht="28.5" customHeight="1">
      <c r="A19" s="9" t="s">
        <v>86</v>
      </c>
      <c r="B19" s="4">
        <f>세출예산!D19</f>
        <v>0</v>
      </c>
      <c r="C19" s="7">
        <f t="shared" si="0"/>
        <v>0</v>
      </c>
      <c r="D19" s="4">
        <f>세출예산!E19</f>
        <v>0</v>
      </c>
      <c r="E19" s="8">
        <f>세출예산!F19</f>
        <v>0</v>
      </c>
    </row>
    <row r="20" spans="1:5" ht="28.5" customHeight="1">
      <c r="A20" s="9" t="s">
        <v>85</v>
      </c>
      <c r="B20" s="4">
        <f>세출예산!D22</f>
        <v>10683</v>
      </c>
      <c r="C20" s="7">
        <f t="shared" si="0"/>
        <v>29.1375736417194</v>
      </c>
      <c r="D20" s="4">
        <f>세출예산!E22</f>
        <v>11808</v>
      </c>
      <c r="E20" s="8">
        <f>세출예산!F22</f>
        <v>-1125</v>
      </c>
    </row>
    <row r="21" spans="1:5" ht="28.5" customHeight="1">
      <c r="A21" s="9" t="s">
        <v>84</v>
      </c>
      <c r="B21" s="4">
        <f>세출예산!D23</f>
        <v>10950</v>
      </c>
      <c r="C21" s="7">
        <f t="shared" si="0"/>
        <v>29.865808422430725</v>
      </c>
      <c r="D21" s="4">
        <f>세출예산!E23</f>
        <v>10950</v>
      </c>
      <c r="E21" s="8">
        <f>세출예산!F23</f>
        <v>0</v>
      </c>
    </row>
    <row r="22" spans="1:5" ht="34.5" customHeight="1">
      <c r="A22" s="2" t="s">
        <v>49</v>
      </c>
      <c r="B22" s="4">
        <f>SUM(B15:B21)</f>
        <v>36664</v>
      </c>
      <c r="C22" s="7">
        <f>SUM(C15:C21)</f>
        <v>100</v>
      </c>
      <c r="D22" s="4">
        <f>SUM(D15:D21)</f>
        <v>37737</v>
      </c>
      <c r="E22" s="8">
        <f>SUM(E15:E21)</f>
        <v>-1073</v>
      </c>
    </row>
  </sheetData>
  <sheetProtection/>
  <mergeCells count="1">
    <mergeCell ref="A1:E1"/>
  </mergeCells>
  <printOptions/>
  <pageMargins left="0.47236111760139465" right="0.47236111760139465" top="0.9054166674613953" bottom="0.9054166674613953" header="0.511388897895813" footer="0.51138889789581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defaultGridColor="0" view="pageBreakPreview" zoomScaleNormal="75" zoomScaleSheetLayoutView="100" colorId="0" workbookViewId="0" topLeftCell="A1">
      <pane ySplit="6" topLeftCell="A10" activePane="bottomLeft" state="frozen"/>
      <selection pane="topLeft" activeCell="A1" sqref="A1"/>
    </sheetView>
  </sheetViews>
  <sheetFormatPr defaultColWidth="8.88671875" defaultRowHeight="13.5"/>
  <cols>
    <col min="1" max="1" width="10.3359375" style="1" bestFit="1" customWidth="1"/>
    <col min="2" max="2" width="9.99609375" style="1" bestFit="1" customWidth="1"/>
    <col min="3" max="3" width="10.77734375" style="1" customWidth="1"/>
    <col min="4" max="4" width="12.10546875" style="1" bestFit="1" customWidth="1"/>
    <col min="5" max="5" width="11.77734375" style="1" bestFit="1" customWidth="1"/>
    <col min="6" max="6" width="10.10546875" style="1" customWidth="1"/>
    <col min="7" max="7" width="20.5546875" style="3" customWidth="1"/>
    <col min="8" max="256" width="8.88671875" style="1" customWidth="1"/>
  </cols>
  <sheetData>
    <row r="1" ht="15.75" customHeight="1">
      <c r="A1" s="1" t="s">
        <v>65</v>
      </c>
    </row>
    <row r="2" ht="15.75" customHeight="1"/>
    <row r="3" spans="1:7" ht="30" customHeight="1">
      <c r="A3" s="56" t="s">
        <v>44</v>
      </c>
      <c r="B3" s="56"/>
      <c r="C3" s="56"/>
      <c r="D3" s="56"/>
      <c r="E3" s="56"/>
      <c r="F3" s="56"/>
      <c r="G3" s="56"/>
    </row>
    <row r="4" ht="15.75" customHeight="1">
      <c r="G4" s="5" t="s">
        <v>19</v>
      </c>
    </row>
    <row r="5" spans="1:7" s="12" customFormat="1" ht="30.75" customHeight="1">
      <c r="A5" s="61" t="s">
        <v>30</v>
      </c>
      <c r="B5" s="62"/>
      <c r="C5" s="63"/>
      <c r="D5" s="57" t="s">
        <v>50</v>
      </c>
      <c r="E5" s="57" t="s">
        <v>52</v>
      </c>
      <c r="F5" s="57" t="s">
        <v>53</v>
      </c>
      <c r="G5" s="59" t="s">
        <v>60</v>
      </c>
    </row>
    <row r="6" spans="1:7" s="12" customFormat="1" ht="30.75" customHeight="1">
      <c r="A6" s="13" t="s">
        <v>89</v>
      </c>
      <c r="B6" s="14" t="s">
        <v>90</v>
      </c>
      <c r="C6" s="14" t="s">
        <v>88</v>
      </c>
      <c r="D6" s="58"/>
      <c r="E6" s="58"/>
      <c r="F6" s="58"/>
      <c r="G6" s="60"/>
    </row>
    <row r="7" spans="1:7" s="12" customFormat="1" ht="30.75" customHeight="1">
      <c r="A7" s="40" t="s">
        <v>47</v>
      </c>
      <c r="B7" s="26"/>
      <c r="C7" s="26"/>
      <c r="D7" s="15">
        <f>SUM(D8)</f>
        <v>13284</v>
      </c>
      <c r="E7" s="15">
        <f>SUM(E8)</f>
        <v>14166</v>
      </c>
      <c r="F7" s="16">
        <f>SUM(F8)</f>
        <v>-882</v>
      </c>
      <c r="G7" s="45"/>
    </row>
    <row r="8" spans="1:7" s="12" customFormat="1" ht="30.75" customHeight="1">
      <c r="A8" s="41"/>
      <c r="B8" s="25" t="s">
        <v>36</v>
      </c>
      <c r="C8" s="26"/>
      <c r="D8" s="15">
        <f>D9</f>
        <v>13284</v>
      </c>
      <c r="E8" s="15">
        <f>SUM(E9:E9)</f>
        <v>14166</v>
      </c>
      <c r="F8" s="16">
        <f>SUM(F9:F9)</f>
        <v>-882</v>
      </c>
      <c r="G8" s="45"/>
    </row>
    <row r="9" spans="1:7" s="12" customFormat="1" ht="64.5" customHeight="1">
      <c r="A9" s="42"/>
      <c r="B9" s="26"/>
      <c r="C9" s="25" t="s">
        <v>36</v>
      </c>
      <c r="D9" s="15">
        <v>13284</v>
      </c>
      <c r="E9" s="15">
        <v>14166</v>
      </c>
      <c r="F9" s="16">
        <f>D9-E9</f>
        <v>-882</v>
      </c>
      <c r="G9" s="46" t="s">
        <v>13</v>
      </c>
    </row>
    <row r="10" spans="1:7" s="12" customFormat="1" ht="30.75" customHeight="1">
      <c r="A10" s="43" t="s">
        <v>69</v>
      </c>
      <c r="B10" s="26"/>
      <c r="C10" s="26"/>
      <c r="D10" s="15">
        <f>SUM(D11)</f>
        <v>10950</v>
      </c>
      <c r="E10" s="15">
        <f>SUM(E11)</f>
        <v>10950</v>
      </c>
      <c r="F10" s="16">
        <f>SUM(F11)</f>
        <v>0</v>
      </c>
      <c r="G10" s="45"/>
    </row>
    <row r="11" spans="1:7" s="12" customFormat="1" ht="30.75" customHeight="1">
      <c r="A11" s="41"/>
      <c r="B11" s="25" t="s">
        <v>6</v>
      </c>
      <c r="C11" s="26"/>
      <c r="D11" s="15">
        <f>SUM(D12:D13)</f>
        <v>10950</v>
      </c>
      <c r="E11" s="15">
        <f>SUM(E12:E13)</f>
        <v>10950</v>
      </c>
      <c r="F11" s="16">
        <f>SUM(F12:F13)</f>
        <v>0</v>
      </c>
      <c r="G11" s="45"/>
    </row>
    <row r="12" spans="1:7" s="12" customFormat="1" ht="30.75" customHeight="1">
      <c r="A12" s="44"/>
      <c r="B12" s="37"/>
      <c r="C12" s="25" t="s">
        <v>21</v>
      </c>
      <c r="D12" s="15">
        <v>50</v>
      </c>
      <c r="E12" s="15">
        <v>50</v>
      </c>
      <c r="F12" s="16">
        <f>D12-E12</f>
        <v>0</v>
      </c>
      <c r="G12" s="46" t="s">
        <v>26</v>
      </c>
    </row>
    <row r="13" spans="1:7" s="12" customFormat="1" ht="30.75" customHeight="1">
      <c r="A13" s="44"/>
      <c r="B13" s="38"/>
      <c r="C13" s="25" t="s">
        <v>17</v>
      </c>
      <c r="D13" s="15">
        <v>10900</v>
      </c>
      <c r="E13" s="15">
        <v>10900</v>
      </c>
      <c r="F13" s="16">
        <f aca="true" t="shared" si="0" ref="F13:F19">D13-E13</f>
        <v>0</v>
      </c>
      <c r="G13" s="46" t="s">
        <v>11</v>
      </c>
    </row>
    <row r="14" spans="1:7" s="12" customFormat="1" ht="34.5" customHeight="1">
      <c r="A14" s="40" t="s">
        <v>37</v>
      </c>
      <c r="B14" s="26"/>
      <c r="C14" s="26"/>
      <c r="D14" s="15">
        <f>SUM(D15)</f>
        <v>10683</v>
      </c>
      <c r="E14" s="15">
        <f>SUM(E15)</f>
        <v>11808</v>
      </c>
      <c r="F14" s="16">
        <f t="shared" si="0"/>
        <v>-1125</v>
      </c>
      <c r="G14" s="46"/>
    </row>
    <row r="15" spans="1:7" s="12" customFormat="1" ht="30.75" customHeight="1">
      <c r="A15" s="41"/>
      <c r="B15" s="25" t="s">
        <v>32</v>
      </c>
      <c r="C15" s="26"/>
      <c r="D15" s="15">
        <f>SUM(D16:D16)</f>
        <v>10683</v>
      </c>
      <c r="E15" s="15">
        <f>SUM(E16:E16)</f>
        <v>11808</v>
      </c>
      <c r="F15" s="16">
        <f t="shared" si="0"/>
        <v>-1125</v>
      </c>
      <c r="G15" s="45"/>
    </row>
    <row r="16" spans="1:7" s="12" customFormat="1" ht="51" customHeight="1">
      <c r="A16" s="44"/>
      <c r="B16" s="25"/>
      <c r="C16" s="25" t="s">
        <v>32</v>
      </c>
      <c r="D16" s="15">
        <v>10683</v>
      </c>
      <c r="E16" s="15">
        <v>11808</v>
      </c>
      <c r="F16" s="16">
        <f t="shared" si="0"/>
        <v>-1125</v>
      </c>
      <c r="G16" s="46" t="s">
        <v>15</v>
      </c>
    </row>
    <row r="17" spans="1:7" s="12" customFormat="1" ht="30.75" customHeight="1">
      <c r="A17" s="40" t="s">
        <v>24</v>
      </c>
      <c r="B17" s="25"/>
      <c r="C17" s="25"/>
      <c r="D17" s="15">
        <f>SUM(D18)</f>
        <v>0</v>
      </c>
      <c r="E17" s="15">
        <f>SUM(E18)</f>
        <v>0</v>
      </c>
      <c r="F17" s="16">
        <f t="shared" si="0"/>
        <v>0</v>
      </c>
      <c r="G17" s="46"/>
    </row>
    <row r="18" spans="1:7" s="12" customFormat="1" ht="30.75" customHeight="1">
      <c r="A18" s="44"/>
      <c r="B18" s="25" t="s">
        <v>31</v>
      </c>
      <c r="C18" s="25"/>
      <c r="D18" s="15">
        <f>SUM(D19)</f>
        <v>0</v>
      </c>
      <c r="E18" s="15">
        <f>SUM(E19)</f>
        <v>0</v>
      </c>
      <c r="F18" s="16">
        <f t="shared" si="0"/>
        <v>0</v>
      </c>
      <c r="G18" s="46"/>
    </row>
    <row r="19" spans="1:7" s="12" customFormat="1" ht="30.75" customHeight="1">
      <c r="A19" s="44"/>
      <c r="B19" s="25"/>
      <c r="C19" s="25" t="s">
        <v>29</v>
      </c>
      <c r="D19" s="15"/>
      <c r="E19" s="15">
        <v>0</v>
      </c>
      <c r="F19" s="16">
        <f t="shared" si="0"/>
        <v>0</v>
      </c>
      <c r="G19" s="46"/>
    </row>
    <row r="20" spans="1:7" s="12" customFormat="1" ht="30.75" customHeight="1">
      <c r="A20" s="43" t="s">
        <v>62</v>
      </c>
      <c r="B20" s="26"/>
      <c r="C20" s="26"/>
      <c r="D20" s="17">
        <f>SUM(D23,D21)</f>
        <v>1747</v>
      </c>
      <c r="E20" s="17">
        <f>SUM(E21,E23)</f>
        <v>813</v>
      </c>
      <c r="F20" s="16">
        <f>D20-E20</f>
        <v>934</v>
      </c>
      <c r="G20" s="45"/>
    </row>
    <row r="21" spans="1:7" s="12" customFormat="1" ht="30.75" customHeight="1">
      <c r="A21" s="41"/>
      <c r="B21" s="25" t="s">
        <v>68</v>
      </c>
      <c r="C21" s="26"/>
      <c r="D21" s="15">
        <f>SUM(D22)</f>
        <v>1744</v>
      </c>
      <c r="E21" s="15">
        <v>713</v>
      </c>
      <c r="F21" s="16">
        <f>SUM(F22)</f>
        <v>1031</v>
      </c>
      <c r="G21" s="45"/>
    </row>
    <row r="22" spans="1:7" s="12" customFormat="1" ht="30.75" customHeight="1">
      <c r="A22" s="44"/>
      <c r="B22" s="26"/>
      <c r="C22" s="25" t="s">
        <v>68</v>
      </c>
      <c r="D22" s="15">
        <v>1744</v>
      </c>
      <c r="E22" s="15">
        <v>713</v>
      </c>
      <c r="F22" s="16">
        <f>D22-E22</f>
        <v>1031</v>
      </c>
      <c r="G22" s="46" t="s">
        <v>42</v>
      </c>
    </row>
    <row r="23" spans="1:7" s="12" customFormat="1" ht="30.75" customHeight="1">
      <c r="A23" s="22"/>
      <c r="B23" s="26" t="s">
        <v>72</v>
      </c>
      <c r="C23" s="26"/>
      <c r="D23" s="15">
        <v>3</v>
      </c>
      <c r="E23" s="15">
        <f>SUM(E24)</f>
        <v>100</v>
      </c>
      <c r="F23" s="16">
        <f>SUM(F24)</f>
        <v>-97</v>
      </c>
      <c r="G23" s="45"/>
    </row>
    <row r="24" spans="1:7" s="12" customFormat="1" ht="30.75" customHeight="1">
      <c r="A24" s="42"/>
      <c r="B24" s="25"/>
      <c r="C24" s="26" t="s">
        <v>59</v>
      </c>
      <c r="D24" s="15">
        <v>3</v>
      </c>
      <c r="E24" s="15">
        <v>100</v>
      </c>
      <c r="F24" s="16">
        <f>D24-E24</f>
        <v>-97</v>
      </c>
      <c r="G24" s="45" t="s">
        <v>3</v>
      </c>
    </row>
    <row r="25" spans="1:7" s="12" customFormat="1" ht="30.75" customHeight="1">
      <c r="A25" s="54" t="s">
        <v>51</v>
      </c>
      <c r="B25" s="55"/>
      <c r="C25" s="55"/>
      <c r="D25" s="18">
        <f>SUM(D7,D10,D14,D17,D20,)</f>
        <v>36664</v>
      </c>
      <c r="E25" s="18">
        <f>SUM(E7,E10,E14,E17,E20,)</f>
        <v>37737</v>
      </c>
      <c r="F25" s="19">
        <f>SUM(F7,F10,F14,F17,F20)</f>
        <v>-1073</v>
      </c>
      <c r="G25" s="47"/>
    </row>
    <row r="26" ht="34.5" customHeight="1">
      <c r="H26" s="10"/>
    </row>
    <row r="27" ht="34.5" customHeight="1">
      <c r="H27" s="10"/>
    </row>
    <row r="28" ht="34.5" customHeight="1">
      <c r="H28" s="10"/>
    </row>
  </sheetData>
  <sheetProtection/>
  <mergeCells count="7">
    <mergeCell ref="A25:C25"/>
    <mergeCell ref="A3:G3"/>
    <mergeCell ref="D5:D6"/>
    <mergeCell ref="E5:E6"/>
    <mergeCell ref="F5:F6"/>
    <mergeCell ref="G5:G6"/>
    <mergeCell ref="A5:C5"/>
  </mergeCells>
  <printOptions horizontalCentered="1"/>
  <pageMargins left="0.39347222447395325" right="0.39347222447395325" top="0.9054166674613953" bottom="0.511388897895813" header="0.511388897895813" footer="0.35430556535720825"/>
  <pageSetup horizontalDpi="300" verticalDpi="3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defaultGridColor="0" view="pageBreakPreview" zoomScaleNormal="75" zoomScaleSheetLayoutView="100" colorId="0" workbookViewId="0" topLeftCell="A1">
      <pane ySplit="6" topLeftCell="A16" activePane="bottomLeft" state="frozen"/>
      <selection pane="topLeft" activeCell="A1" sqref="A1"/>
    </sheetView>
  </sheetViews>
  <sheetFormatPr defaultColWidth="8.88671875" defaultRowHeight="13.5"/>
  <cols>
    <col min="1" max="1" width="9.5546875" style="1" customWidth="1"/>
    <col min="2" max="2" width="9.4453125" style="1" customWidth="1"/>
    <col min="3" max="3" width="11.3359375" style="1" bestFit="1" customWidth="1"/>
    <col min="4" max="4" width="12.10546875" style="1" bestFit="1" customWidth="1"/>
    <col min="5" max="5" width="11.77734375" style="1" bestFit="1" customWidth="1"/>
    <col min="6" max="6" width="10.3359375" style="1" bestFit="1" customWidth="1"/>
    <col min="7" max="7" width="27.5546875" style="1" customWidth="1"/>
    <col min="8" max="10" width="8.88671875" style="1" customWidth="1"/>
    <col min="11" max="11" width="10.10546875" style="1" bestFit="1" customWidth="1"/>
    <col min="12" max="12" width="11.88671875" style="1" bestFit="1" customWidth="1"/>
    <col min="13" max="13" width="8.3359375" style="1" bestFit="1" customWidth="1"/>
    <col min="14" max="14" width="21.3359375" style="1" bestFit="1" customWidth="1"/>
    <col min="15" max="256" width="8.88671875" style="1" customWidth="1"/>
  </cols>
  <sheetData>
    <row r="1" spans="1:7" ht="15.75" customHeight="1">
      <c r="A1" s="11" t="s">
        <v>55</v>
      </c>
      <c r="B1" s="11"/>
      <c r="C1" s="11"/>
      <c r="D1" s="11"/>
      <c r="E1" s="11"/>
      <c r="F1" s="11"/>
      <c r="G1" s="11"/>
    </row>
    <row r="2" spans="1:7" ht="15.75" customHeight="1">
      <c r="A2" s="11"/>
      <c r="B2" s="11"/>
      <c r="C2" s="11"/>
      <c r="D2" s="11"/>
      <c r="E2" s="11"/>
      <c r="F2" s="11"/>
      <c r="G2" s="11"/>
    </row>
    <row r="3" spans="1:7" ht="30" customHeight="1">
      <c r="A3" s="65" t="s">
        <v>43</v>
      </c>
      <c r="B3" s="65"/>
      <c r="C3" s="65"/>
      <c r="D3" s="65"/>
      <c r="E3" s="65"/>
      <c r="F3" s="65"/>
      <c r="G3" s="65"/>
    </row>
    <row r="4" spans="1:7" ht="15.75" customHeight="1">
      <c r="A4" s="29"/>
      <c r="B4" s="29"/>
      <c r="C4" s="29"/>
      <c r="D4" s="29"/>
      <c r="E4" s="29"/>
      <c r="F4" s="29"/>
      <c r="G4" s="30" t="s">
        <v>16</v>
      </c>
    </row>
    <row r="5" spans="1:7" s="12" customFormat="1" ht="31.5" customHeight="1">
      <c r="A5" s="64" t="s">
        <v>35</v>
      </c>
      <c r="B5" s="64"/>
      <c r="C5" s="64"/>
      <c r="D5" s="64" t="s">
        <v>50</v>
      </c>
      <c r="E5" s="64" t="s">
        <v>52</v>
      </c>
      <c r="F5" s="64" t="s">
        <v>53</v>
      </c>
      <c r="G5" s="64" t="s">
        <v>60</v>
      </c>
    </row>
    <row r="6" spans="1:7" s="12" customFormat="1" ht="31.5" customHeight="1">
      <c r="A6" s="27" t="s">
        <v>89</v>
      </c>
      <c r="B6" s="14" t="s">
        <v>90</v>
      </c>
      <c r="C6" s="14" t="s">
        <v>88</v>
      </c>
      <c r="D6" s="64"/>
      <c r="E6" s="64"/>
      <c r="F6" s="64"/>
      <c r="G6" s="64"/>
    </row>
    <row r="7" spans="1:7" s="12" customFormat="1" ht="31.5" customHeight="1">
      <c r="A7" s="25" t="s">
        <v>28</v>
      </c>
      <c r="B7" s="25" t="s">
        <v>38</v>
      </c>
      <c r="C7" s="25" t="s">
        <v>7</v>
      </c>
      <c r="D7" s="15"/>
      <c r="E7" s="15"/>
      <c r="F7" s="16">
        <f>D7-E7</f>
        <v>0</v>
      </c>
      <c r="G7" s="31"/>
    </row>
    <row r="8" spans="1:7" s="12" customFormat="1" ht="31.5" customHeight="1">
      <c r="A8" s="26" t="s">
        <v>82</v>
      </c>
      <c r="B8" s="25"/>
      <c r="C8" s="25"/>
      <c r="D8" s="15">
        <f>SUM(D9)</f>
        <v>1108</v>
      </c>
      <c r="E8" s="15">
        <f>SUM(E9)</f>
        <v>700</v>
      </c>
      <c r="F8" s="16">
        <f>D8-E8</f>
        <v>408</v>
      </c>
      <c r="G8" s="31"/>
    </row>
    <row r="9" spans="1:7" s="12" customFormat="1" ht="31.5" customHeight="1">
      <c r="A9" s="35"/>
      <c r="B9" s="25" t="s">
        <v>48</v>
      </c>
      <c r="C9" s="26"/>
      <c r="D9" s="15">
        <f>SUM(D10:D10)</f>
        <v>1108</v>
      </c>
      <c r="E9" s="15">
        <f>SUM(E10:E10)</f>
        <v>700</v>
      </c>
      <c r="F9" s="16">
        <f>SUM(F10:F10)</f>
        <v>408</v>
      </c>
      <c r="G9" s="31"/>
    </row>
    <row r="10" spans="1:7" s="12" customFormat="1" ht="67.5" customHeight="1">
      <c r="A10" s="35"/>
      <c r="B10" s="28"/>
      <c r="C10" s="36" t="s">
        <v>18</v>
      </c>
      <c r="D10" s="15">
        <v>1108</v>
      </c>
      <c r="E10" s="15">
        <v>700</v>
      </c>
      <c r="F10" s="16">
        <f>D10-E10</f>
        <v>408</v>
      </c>
      <c r="G10" s="32" t="s">
        <v>12</v>
      </c>
    </row>
    <row r="11" spans="1:7" s="12" customFormat="1" ht="31.5" customHeight="1">
      <c r="A11" s="25" t="s">
        <v>40</v>
      </c>
      <c r="B11" s="25"/>
      <c r="C11" s="26"/>
      <c r="D11" s="15">
        <f>SUM(D12)</f>
        <v>2460</v>
      </c>
      <c r="E11" s="15">
        <f>SUM(E12)</f>
        <v>2460</v>
      </c>
      <c r="F11" s="16">
        <f>F12</f>
        <v>0</v>
      </c>
      <c r="G11" s="31"/>
    </row>
    <row r="12" spans="1:7" s="12" customFormat="1" ht="31.5" customHeight="1">
      <c r="A12" s="35"/>
      <c r="B12" s="25" t="s">
        <v>27</v>
      </c>
      <c r="C12" s="26"/>
      <c r="D12" s="15">
        <f>SUM(D13:D14)</f>
        <v>2460</v>
      </c>
      <c r="E12" s="15">
        <f>SUM(E13:E14)</f>
        <v>2460</v>
      </c>
      <c r="F12" s="16">
        <f>SUM(F13:F14)</f>
        <v>0</v>
      </c>
      <c r="G12" s="31"/>
    </row>
    <row r="13" spans="1:7" s="12" customFormat="1" ht="31.5" customHeight="1">
      <c r="A13" s="35"/>
      <c r="B13" s="37"/>
      <c r="C13" s="26" t="s">
        <v>71</v>
      </c>
      <c r="D13" s="15">
        <v>960</v>
      </c>
      <c r="E13" s="15">
        <v>960</v>
      </c>
      <c r="F13" s="16">
        <f>D13-E13</f>
        <v>0</v>
      </c>
      <c r="G13" s="31" t="s">
        <v>5</v>
      </c>
    </row>
    <row r="14" spans="1:7" s="12" customFormat="1" ht="37.5" customHeight="1">
      <c r="A14" s="35"/>
      <c r="B14" s="38"/>
      <c r="C14" s="26" t="s">
        <v>66</v>
      </c>
      <c r="D14" s="15">
        <v>1500</v>
      </c>
      <c r="E14" s="15">
        <v>1500</v>
      </c>
      <c r="F14" s="16">
        <f>D14-E14</f>
        <v>0</v>
      </c>
      <c r="G14" s="32" t="s">
        <v>8</v>
      </c>
    </row>
    <row r="15" spans="1:7" s="12" customFormat="1" ht="31.5" customHeight="1">
      <c r="A15" s="26" t="s">
        <v>81</v>
      </c>
      <c r="B15" s="25"/>
      <c r="C15" s="25"/>
      <c r="D15" s="15">
        <f>SUM(D16)</f>
        <v>11463</v>
      </c>
      <c r="E15" s="15">
        <v>11819</v>
      </c>
      <c r="F15" s="16">
        <f>SUM(F16)</f>
        <v>-356</v>
      </c>
      <c r="G15" s="31"/>
    </row>
    <row r="16" spans="1:7" s="12" customFormat="1" ht="31.5" customHeight="1">
      <c r="A16" s="26"/>
      <c r="B16" s="25" t="s">
        <v>67</v>
      </c>
      <c r="C16" s="25"/>
      <c r="D16" s="15">
        <f>SUM(D17:D18)</f>
        <v>11463</v>
      </c>
      <c r="E16" s="15">
        <v>11819</v>
      </c>
      <c r="F16" s="16">
        <f>D16-E16</f>
        <v>-356</v>
      </c>
      <c r="G16" s="31"/>
    </row>
    <row r="17" spans="1:7" s="12" customFormat="1" ht="61.5" customHeight="1">
      <c r="A17" s="35"/>
      <c r="B17" s="28"/>
      <c r="C17" s="38" t="s">
        <v>14</v>
      </c>
      <c r="D17" s="20">
        <v>8240</v>
      </c>
      <c r="E17" s="20">
        <v>8596</v>
      </c>
      <c r="F17" s="21">
        <f>D17-E17</f>
        <v>-356</v>
      </c>
      <c r="G17" s="34" t="s">
        <v>41</v>
      </c>
    </row>
    <row r="18" spans="1:7" s="12" customFormat="1" ht="31.5" customHeight="1">
      <c r="A18" s="35"/>
      <c r="B18" s="38"/>
      <c r="C18" s="36" t="s">
        <v>25</v>
      </c>
      <c r="D18" s="15">
        <v>3223</v>
      </c>
      <c r="E18" s="15">
        <v>3223</v>
      </c>
      <c r="F18" s="16">
        <f aca="true" t="shared" si="0" ref="F18:F25">D18-E18</f>
        <v>0</v>
      </c>
      <c r="G18" s="32" t="s">
        <v>0</v>
      </c>
    </row>
    <row r="19" spans="1:7" s="12" customFormat="1" ht="31.5" customHeight="1">
      <c r="A19" s="26" t="s">
        <v>70</v>
      </c>
      <c r="B19" s="26"/>
      <c r="C19" s="25"/>
      <c r="D19" s="15">
        <f>SUM(D20)</f>
        <v>0</v>
      </c>
      <c r="E19" s="15">
        <f>SUM(E20)</f>
        <v>0</v>
      </c>
      <c r="F19" s="16">
        <f t="shared" si="0"/>
        <v>0</v>
      </c>
      <c r="G19" s="31"/>
    </row>
    <row r="20" spans="1:7" s="12" customFormat="1" ht="31.5" customHeight="1">
      <c r="A20" s="35"/>
      <c r="B20" s="25" t="s">
        <v>22</v>
      </c>
      <c r="C20" s="25"/>
      <c r="D20" s="15">
        <f>SUM(D21)</f>
        <v>0</v>
      </c>
      <c r="E20" s="15">
        <f>SUM(E21)</f>
        <v>0</v>
      </c>
      <c r="F20" s="16">
        <f>D20-E20</f>
        <v>0</v>
      </c>
      <c r="G20" s="31"/>
    </row>
    <row r="21" spans="1:7" s="12" customFormat="1" ht="31.5" customHeight="1">
      <c r="A21" s="35"/>
      <c r="B21" s="26"/>
      <c r="C21" s="25" t="s">
        <v>20</v>
      </c>
      <c r="D21" s="15">
        <v>0</v>
      </c>
      <c r="E21" s="15"/>
      <c r="F21" s="16">
        <f t="shared" si="0"/>
        <v>0</v>
      </c>
      <c r="G21" s="31"/>
    </row>
    <row r="22" spans="1:7" s="12" customFormat="1" ht="48.75" customHeight="1">
      <c r="A22" s="26" t="s">
        <v>83</v>
      </c>
      <c r="B22" s="26" t="s">
        <v>64</v>
      </c>
      <c r="C22" s="26" t="s">
        <v>56</v>
      </c>
      <c r="D22" s="15">
        <v>10683</v>
      </c>
      <c r="E22" s="15">
        <v>11808</v>
      </c>
      <c r="F22" s="16">
        <f>D22-E22</f>
        <v>-1125</v>
      </c>
      <c r="G22" s="32"/>
    </row>
    <row r="23" spans="1:7" s="12" customFormat="1" ht="31.5" customHeight="1">
      <c r="A23" s="38" t="s">
        <v>87</v>
      </c>
      <c r="B23" s="26"/>
      <c r="C23" s="26"/>
      <c r="D23" s="15">
        <f>SUM(D24)</f>
        <v>10950</v>
      </c>
      <c r="E23" s="15">
        <v>10950</v>
      </c>
      <c r="F23" s="16">
        <f t="shared" si="0"/>
        <v>0</v>
      </c>
      <c r="G23" s="31"/>
    </row>
    <row r="24" spans="1:7" s="12" customFormat="1" ht="31.5" customHeight="1">
      <c r="A24" s="37"/>
      <c r="B24" s="26" t="s">
        <v>63</v>
      </c>
      <c r="C24" s="26"/>
      <c r="D24" s="15">
        <f>SUM(D25:D26)</f>
        <v>10950</v>
      </c>
      <c r="E24" s="15">
        <f>SUM(E25:E26)</f>
        <v>10950</v>
      </c>
      <c r="F24" s="16">
        <f t="shared" si="0"/>
        <v>0</v>
      </c>
      <c r="G24" s="31"/>
    </row>
    <row r="25" spans="1:7" s="12" customFormat="1" ht="31.5" customHeight="1">
      <c r="A25" s="28"/>
      <c r="B25" s="23"/>
      <c r="C25" s="25" t="s">
        <v>1</v>
      </c>
      <c r="D25" s="15">
        <v>10900</v>
      </c>
      <c r="E25" s="15">
        <v>10900</v>
      </c>
      <c r="F25" s="16">
        <f t="shared" si="0"/>
        <v>0</v>
      </c>
      <c r="G25" s="33" t="s">
        <v>4</v>
      </c>
    </row>
    <row r="26" spans="1:7" s="12" customFormat="1" ht="31.5" customHeight="1">
      <c r="A26" s="38"/>
      <c r="B26" s="39"/>
      <c r="C26" s="26" t="s">
        <v>61</v>
      </c>
      <c r="D26" s="15">
        <v>50</v>
      </c>
      <c r="E26" s="15">
        <v>50</v>
      </c>
      <c r="F26" s="16">
        <f>D26-E26</f>
        <v>0</v>
      </c>
      <c r="G26" s="31"/>
    </row>
    <row r="27" spans="1:7" s="12" customFormat="1" ht="31.5" customHeight="1">
      <c r="A27" s="64" t="s">
        <v>49</v>
      </c>
      <c r="B27" s="64"/>
      <c r="C27" s="64"/>
      <c r="D27" s="15">
        <f>SUM(D8,D11,D15,D19,D22,D23)</f>
        <v>36664</v>
      </c>
      <c r="E27" s="15">
        <f>SUM(E7,E8,E11,E15,E19,E22,E23)</f>
        <v>37737</v>
      </c>
      <c r="F27" s="16">
        <f>SUM(F7,F8,F11,F15,F19,F22,F23)</f>
        <v>-1073</v>
      </c>
      <c r="G27" s="33"/>
    </row>
    <row r="28" ht="14.25">
      <c r="F28" s="24"/>
    </row>
  </sheetData>
  <sheetProtection/>
  <mergeCells count="7">
    <mergeCell ref="A27:C27"/>
    <mergeCell ref="A3:G3"/>
    <mergeCell ref="A5:C5"/>
    <mergeCell ref="D5:D6"/>
    <mergeCell ref="E5:E6"/>
    <mergeCell ref="F5:F6"/>
    <mergeCell ref="G5:G6"/>
  </mergeCells>
  <printOptions horizontalCentered="1"/>
  <pageMargins left="0.39347222447395325" right="0.39347222447395325" top="0.98416668176651" bottom="0.511388897895813" header="0.7086111307144165" footer="0.511388897895813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